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I:\.shortcut-targets-by-id\1qrysGJmP-nQ5H_VvKVsotkOeCl6aAVqS\Lake Elmo Aero\Flight Training\Aircraft\Citabria N5103T\"/>
    </mc:Choice>
  </mc:AlternateContent>
  <xr:revisionPtr revIDLastSave="0" documentId="13_ncr:1_{578DA2A9-26B3-4D59-90C1-C4723981EA9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Weight and 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D18" i="1"/>
  <c r="D17" i="1"/>
  <c r="C22" i="1"/>
  <c r="D21" i="1"/>
  <c r="D16" i="1"/>
  <c r="D33" i="1" l="1"/>
  <c r="C33" i="1"/>
  <c r="C34" i="1" s="1"/>
  <c r="D32" i="1"/>
  <c r="C32" i="1"/>
  <c r="F21" i="1"/>
  <c r="F18" i="1"/>
  <c r="F17" i="1"/>
  <c r="F16" i="1"/>
  <c r="B2" i="1"/>
  <c r="F20" i="1" l="1"/>
  <c r="F22" i="1" s="1"/>
  <c r="D20" i="1"/>
  <c r="B13" i="1" s="1"/>
  <c r="D34" i="1"/>
  <c r="E20" i="1" l="1"/>
  <c r="D22" i="1"/>
  <c r="E22" i="1" s="1"/>
</calcChain>
</file>

<file path=xl/sharedStrings.xml><?xml version="1.0" encoding="utf-8"?>
<sst xmlns="http://schemas.openxmlformats.org/spreadsheetml/2006/main" count="51" uniqueCount="48">
  <si>
    <t>*FOR PLANNING PURPOSES ONLY, VERIFY WEIGHT AND BALANCE BEFORE FLIGHT*</t>
  </si>
  <si>
    <t>USAGE:</t>
  </si>
  <si>
    <t>Fill out the areas in Yellow</t>
  </si>
  <si>
    <t>Seat Occupancy Table:</t>
  </si>
  <si>
    <t>Pilot:</t>
  </si>
  <si>
    <t>Copilot:</t>
  </si>
  <si>
    <t>Remaining Useful Load:</t>
  </si>
  <si>
    <t>Item</t>
  </si>
  <si>
    <t>Weight</t>
  </si>
  <si>
    <t>Arm</t>
  </si>
  <si>
    <t>Moment</t>
  </si>
  <si>
    <t>Aircraft Licensed Empty Weight</t>
  </si>
  <si>
    <t>Departure Total</t>
  </si>
  <si>
    <t>Estimated Fuel Burn</t>
  </si>
  <si>
    <t>Destination Total</t>
  </si>
  <si>
    <t>Weather Information:</t>
  </si>
  <si>
    <t>Departure</t>
  </si>
  <si>
    <t>Destination</t>
  </si>
  <si>
    <t>Performance:</t>
  </si>
  <si>
    <t>*Max Weight*</t>
  </si>
  <si>
    <t>Field Elevation:</t>
  </si>
  <si>
    <t>Takeoff Roll:</t>
  </si>
  <si>
    <t>Temperature  C:</t>
  </si>
  <si>
    <t>Takeoff Roll 50ft:</t>
  </si>
  <si>
    <t>Dew Point C:</t>
  </si>
  <si>
    <t>Altimeter Setting:</t>
  </si>
  <si>
    <t>Landing Roll:</t>
  </si>
  <si>
    <t>Wind Direction:</t>
  </si>
  <si>
    <t>Landing Roll 50ft:</t>
  </si>
  <si>
    <t>Wind Speed:</t>
  </si>
  <si>
    <t>Runway Heading:</t>
  </si>
  <si>
    <r>
      <rPr>
        <u/>
        <sz val="9"/>
        <rFont val="Geneva"/>
      </rPr>
      <t>Depart</t>
    </r>
    <r>
      <rPr>
        <sz val="9"/>
        <rFont val="Geneva"/>
      </rPr>
      <t xml:space="preserve"> Head Wind:</t>
    </r>
  </si>
  <si>
    <t>Soft Field? Y or N:</t>
  </si>
  <si>
    <r>
      <rPr>
        <u/>
        <sz val="9"/>
        <rFont val="Geneva"/>
      </rPr>
      <t>Depart</t>
    </r>
    <r>
      <rPr>
        <sz val="9"/>
        <rFont val="Geneva"/>
      </rPr>
      <t xml:space="preserve"> X-Wind:</t>
    </r>
  </si>
  <si>
    <t>Relative Humidity:</t>
  </si>
  <si>
    <t>Pressure Altitude:</t>
  </si>
  <si>
    <r>
      <rPr>
        <u/>
        <sz val="9"/>
        <rFont val="Geneva"/>
      </rPr>
      <t>Dest</t>
    </r>
    <r>
      <rPr>
        <sz val="9"/>
        <rFont val="Geneva"/>
      </rPr>
      <t xml:space="preserve"> Head Wind:</t>
    </r>
  </si>
  <si>
    <t>Density Altitude:</t>
  </si>
  <si>
    <r>
      <rPr>
        <u/>
        <sz val="9"/>
        <rFont val="Geneva"/>
      </rPr>
      <t>Dest</t>
    </r>
    <r>
      <rPr>
        <sz val="9"/>
        <rFont val="Geneva"/>
      </rPr>
      <t xml:space="preserve"> X-Wind:</t>
    </r>
  </si>
  <si>
    <t>Utility Category</t>
  </si>
  <si>
    <t>Normal Category</t>
  </si>
  <si>
    <t>Loaded Moment</t>
  </si>
  <si>
    <t>Center of Gravity</t>
  </si>
  <si>
    <t xml:space="preserve">1966 Champion 7ECA N5103T </t>
  </si>
  <si>
    <t>Front Seat</t>
  </si>
  <si>
    <t>Back Seat</t>
  </si>
  <si>
    <t>Departure Fuel (35 Gallons Max)</t>
  </si>
  <si>
    <t>Baggage Area (100lbs Max)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</si>
</sst>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800]dddd\,\ mmmm\ dd\,\ yyyy"/>
    <numFmt numFmtId="165" formatCode="0.0&quot; gal&quot;"/>
    <numFmt numFmtId="166" formatCode="0&quot; Ft&quot;."/>
    <numFmt numFmtId="167" formatCode="0&quot;  KT&quot;"/>
    <numFmt numFmtId="168" formatCode="#%"/>
  </numFmts>
  <fonts count="22">
    <font>
      <sz val="9"/>
      <color rgb="FF000000"/>
      <name val="Arimo"/>
    </font>
    <font>
      <b/>
      <sz val="11"/>
      <color rgb="FFFF0000"/>
      <name val="Arimo"/>
    </font>
    <font>
      <sz val="9"/>
      <name val="Arimo"/>
    </font>
    <font>
      <sz val="9"/>
      <name val="Arimo"/>
    </font>
    <font>
      <b/>
      <sz val="16"/>
      <color rgb="FFFF0000"/>
      <name val="Arimo"/>
    </font>
    <font>
      <b/>
      <sz val="12"/>
      <name val="Arimo"/>
    </font>
    <font>
      <b/>
      <sz val="9"/>
      <name val="Arimo"/>
    </font>
    <font>
      <sz val="9"/>
      <color rgb="FF808080"/>
      <name val="Arimo"/>
    </font>
    <font>
      <b/>
      <u/>
      <sz val="9"/>
      <name val="Arimo"/>
    </font>
    <font>
      <b/>
      <u/>
      <sz val="9"/>
      <name val="Arimo"/>
    </font>
    <font>
      <b/>
      <u/>
      <sz val="9"/>
      <name val="Arimo"/>
    </font>
    <font>
      <b/>
      <sz val="9"/>
      <color rgb="FFFFFFFF"/>
      <name val="Arimo"/>
    </font>
    <font>
      <b/>
      <u/>
      <sz val="9"/>
      <name val="Arimo"/>
    </font>
    <font>
      <b/>
      <u/>
      <sz val="9"/>
      <name val="Arimo"/>
    </font>
    <font>
      <b/>
      <u/>
      <sz val="9"/>
      <name val="Arimo"/>
    </font>
    <font>
      <b/>
      <sz val="9"/>
      <color rgb="FF800000"/>
      <name val="Arimo"/>
    </font>
    <font>
      <b/>
      <u/>
      <sz val="9"/>
      <name val="Arimo"/>
    </font>
    <font>
      <b/>
      <u/>
      <sz val="9"/>
      <name val="Arimo"/>
    </font>
    <font>
      <b/>
      <u/>
      <sz val="9"/>
      <name val="Arimo"/>
    </font>
    <font>
      <b/>
      <u/>
      <sz val="9"/>
      <name val="Arimo"/>
    </font>
    <font>
      <u/>
      <sz val="9"/>
      <name val="Geneva"/>
    </font>
    <font>
      <sz val="9"/>
      <name val="Geneva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002060"/>
        <bgColor rgb="FF002060"/>
      </patternFill>
    </fill>
    <fill>
      <patternFill patternType="solid">
        <fgColor rgb="FFC0C0C0"/>
        <bgColor rgb="FFC0C0C0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0" xfId="0" applyFont="1" applyBorder="1"/>
    <xf numFmtId="0" fontId="3" fillId="0" borderId="10" xfId="0" applyFont="1" applyBorder="1"/>
    <xf numFmtId="0" fontId="3" fillId="0" borderId="21" xfId="0" applyFont="1" applyBorder="1"/>
    <xf numFmtId="0" fontId="3" fillId="0" borderId="22" xfId="0" applyFont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4" fontId="3" fillId="2" borderId="12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4" fontId="3" fillId="2" borderId="13" xfId="0" applyNumberFormat="1" applyFont="1" applyFill="1" applyBorder="1" applyAlignment="1">
      <alignment horizontal="center" vertical="center"/>
    </xf>
    <xf numFmtId="4" fontId="7" fillId="2" borderId="18" xfId="0" applyNumberFormat="1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right"/>
    </xf>
    <xf numFmtId="4" fontId="6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/>
    <xf numFmtId="0" fontId="3" fillId="2" borderId="12" xfId="0" applyFont="1" applyFill="1" applyBorder="1"/>
    <xf numFmtId="3" fontId="6" fillId="2" borderId="18" xfId="0" applyNumberFormat="1" applyFont="1" applyFill="1" applyBorder="1" applyAlignment="1">
      <alignment horizontal="center"/>
    </xf>
    <xf numFmtId="4" fontId="8" fillId="2" borderId="18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/>
    </xf>
    <xf numFmtId="4" fontId="10" fillId="2" borderId="13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4" fontId="12" fillId="2" borderId="18" xfId="0" applyNumberFormat="1" applyFont="1" applyFill="1" applyBorder="1" applyAlignment="1">
      <alignment horizontal="center"/>
    </xf>
    <xf numFmtId="2" fontId="13" fillId="2" borderId="12" xfId="0" applyNumberFormat="1" applyFont="1" applyFill="1" applyBorder="1" applyAlignment="1">
      <alignment horizontal="center"/>
    </xf>
    <xf numFmtId="4" fontId="14" fillId="2" borderId="13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vertical="center"/>
    </xf>
    <xf numFmtId="0" fontId="6" fillId="2" borderId="27" xfId="0" applyFont="1" applyFill="1" applyBorder="1"/>
    <xf numFmtId="0" fontId="3" fillId="2" borderId="18" xfId="0" applyFont="1" applyFill="1" applyBorder="1" applyAlignment="1">
      <alignment vertical="center"/>
    </xf>
    <xf numFmtId="4" fontId="0" fillId="2" borderId="12" xfId="0" applyNumberFormat="1" applyFill="1" applyBorder="1" applyAlignment="1">
      <alignment horizontal="center" vertical="center"/>
    </xf>
    <xf numFmtId="0" fontId="6" fillId="0" borderId="0" xfId="0" applyFont="1"/>
    <xf numFmtId="0" fontId="2" fillId="2" borderId="18" xfId="0" applyFont="1" applyFill="1" applyBorder="1" applyAlignment="1">
      <alignment vertical="center"/>
    </xf>
    <xf numFmtId="4" fontId="0" fillId="2" borderId="13" xfId="0" applyNumberFormat="1" applyFill="1" applyBorder="1" applyAlignment="1">
      <alignment horizontal="center" vertical="center"/>
    </xf>
    <xf numFmtId="4" fontId="6" fillId="5" borderId="29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4" fontId="6" fillId="0" borderId="0" xfId="0" applyNumberFormat="1" applyFont="1" applyAlignment="1">
      <alignment horizontal="center" vertical="center"/>
    </xf>
    <xf numFmtId="4" fontId="6" fillId="2" borderId="13" xfId="0" applyNumberFormat="1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vertical="center"/>
    </xf>
    <xf numFmtId="165" fontId="6" fillId="3" borderId="32" xfId="0" applyNumberFormat="1" applyFont="1" applyFill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4" fontId="6" fillId="2" borderId="25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vertical="center"/>
    </xf>
    <xf numFmtId="0" fontId="18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168" fontId="3" fillId="2" borderId="12" xfId="0" applyNumberFormat="1" applyFont="1" applyFill="1" applyBorder="1" applyAlignment="1">
      <alignment horizontal="center"/>
    </xf>
    <xf numFmtId="166" fontId="6" fillId="2" borderId="12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vertical="center"/>
    </xf>
    <xf numFmtId="166" fontId="6" fillId="2" borderId="24" xfId="0" applyNumberFormat="1" applyFont="1" applyFill="1" applyBorder="1" applyAlignment="1">
      <alignment horizontal="center"/>
    </xf>
    <xf numFmtId="0" fontId="3" fillId="2" borderId="24" xfId="0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165" fontId="6" fillId="3" borderId="28" xfId="0" applyNumberFormat="1" applyFont="1" applyFill="1" applyBorder="1" applyAlignment="1" applyProtection="1">
      <alignment horizontal="center" vertical="center"/>
      <protection locked="0"/>
    </xf>
    <xf numFmtId="165" fontId="6" fillId="3" borderId="29" xfId="0" applyNumberFormat="1" applyFont="1" applyFill="1" applyBorder="1" applyAlignment="1" applyProtection="1">
      <alignment horizontal="center" vertical="center"/>
      <protection locked="0"/>
    </xf>
    <xf numFmtId="3" fontId="6" fillId="3" borderId="28" xfId="0" applyNumberFormat="1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166" fontId="3" fillId="2" borderId="35" xfId="0" applyNumberFormat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167" fontId="6" fillId="2" borderId="35" xfId="0" applyNumberFormat="1" applyFont="1" applyFill="1" applyBorder="1" applyAlignment="1">
      <alignment horizontal="center" vertical="center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21" xfId="0" applyFont="1" applyBorder="1" applyAlignment="1">
      <alignment horizontal="center" vertical="center"/>
    </xf>
    <xf numFmtId="0" fontId="2" fillId="0" borderId="22" xfId="0" applyFont="1" applyBorder="1"/>
    <xf numFmtId="0" fontId="2" fillId="0" borderId="31" xfId="0" applyFont="1" applyBorder="1"/>
    <xf numFmtId="0" fontId="4" fillId="0" borderId="4" xfId="0" applyFont="1" applyBorder="1" applyAlignment="1">
      <alignment horizontal="center" vertical="center" textRotation="90"/>
    </xf>
    <xf numFmtId="0" fontId="2" fillId="0" borderId="4" xfId="0" applyFont="1" applyBorder="1"/>
    <xf numFmtId="0" fontId="6" fillId="2" borderId="16" xfId="0" applyFont="1" applyFill="1" applyBorder="1" applyAlignment="1">
      <alignment horizontal="left"/>
    </xf>
    <xf numFmtId="0" fontId="2" fillId="0" borderId="17" xfId="0" applyFont="1" applyBorder="1"/>
    <xf numFmtId="3" fontId="15" fillId="0" borderId="21" xfId="0" applyNumberFormat="1" applyFont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2" fillId="0" borderId="20" xfId="0" applyFont="1" applyBorder="1"/>
    <xf numFmtId="0" fontId="5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164" fontId="5" fillId="2" borderId="5" xfId="0" applyNumberFormat="1" applyFont="1" applyFill="1" applyBorder="1" applyAlignment="1">
      <alignment horizontal="center" vertical="center"/>
    </xf>
    <xf numFmtId="0" fontId="2" fillId="0" borderId="6" xfId="0" applyFont="1" applyBorder="1"/>
    <xf numFmtId="0" fontId="6" fillId="3" borderId="11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2" fillId="0" borderId="15" xfId="0" applyFont="1" applyBorder="1"/>
    <xf numFmtId="0" fontId="4" fillId="0" borderId="10" xfId="0" applyFont="1" applyBorder="1" applyAlignment="1">
      <alignment horizontal="center" vertical="center" textRotation="180"/>
    </xf>
    <xf numFmtId="0" fontId="2" fillId="0" borderId="10" xfId="0" applyFont="1" applyBorder="1"/>
  </cellXfs>
  <cellStyles count="1">
    <cellStyle name="Normal" xfId="0" builtinId="0"/>
  </cellStyles>
  <dxfs count="19"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00B050"/>
          <bgColor rgb="FF00B050"/>
        </patternFill>
      </fill>
    </dxf>
    <dxf>
      <font>
        <color rgb="FFFFFFFF"/>
      </font>
      <fill>
        <patternFill patternType="solid">
          <fgColor rgb="FF00B050"/>
          <bgColor rgb="FF00B05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00B050"/>
          <bgColor rgb="FF00B05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 patternType="solid">
          <fgColor rgb="FFFF0000"/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00B050"/>
          <bgColor rgb="FF00B050"/>
        </patternFill>
      </fill>
    </dxf>
    <dxf>
      <font>
        <b/>
        <sz val="9"/>
        <color rgb="FFFFFFFF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18804300229719"/>
          <c:y val="0.20661844788368655"/>
          <c:w val="0.76517617032282426"/>
          <c:h val="0.644649557397102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'Weight and Balance'!$C$54</c:f>
              <c:strCache>
                <c:ptCount val="1"/>
                <c:pt idx="0">
                  <c:v>Normal Category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'Weight and Balance'!$D$44:$D$48</c:f>
              <c:numCache>
                <c:formatCode>General</c:formatCode>
                <c:ptCount val="5"/>
                <c:pt idx="0">
                  <c:v>10.5</c:v>
                </c:pt>
                <c:pt idx="1">
                  <c:v>10.5</c:v>
                </c:pt>
                <c:pt idx="2">
                  <c:v>14.2</c:v>
                </c:pt>
                <c:pt idx="3">
                  <c:v>19.2</c:v>
                </c:pt>
                <c:pt idx="4">
                  <c:v>19.2</c:v>
                </c:pt>
              </c:numCache>
            </c:numRef>
          </c:xVal>
          <c:yVal>
            <c:numRef>
              <c:f>'Weight and Balance'!$E$44:$E$48</c:f>
              <c:numCache>
                <c:formatCode>General</c:formatCode>
                <c:ptCount val="5"/>
                <c:pt idx="0">
                  <c:v>1250</c:v>
                </c:pt>
                <c:pt idx="1">
                  <c:v>1350</c:v>
                </c:pt>
                <c:pt idx="2">
                  <c:v>1670</c:v>
                </c:pt>
                <c:pt idx="3">
                  <c:v>1670</c:v>
                </c:pt>
                <c:pt idx="4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AC-4B59-A689-477EE131878E}"/>
            </c:ext>
          </c:extLst>
        </c:ser>
        <c:ser>
          <c:idx val="2"/>
          <c:order val="1"/>
          <c:tx>
            <c:v>Departure CG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noFill/>
                <a:round/>
              </a:ln>
              <a:effectLst/>
            </c:spPr>
          </c:marker>
          <c:xVal>
            <c:numRef>
              <c:f>'Weight and Balance'!$E$20</c:f>
              <c:numCache>
                <c:formatCode>#,##0.00</c:formatCode>
                <c:ptCount val="1"/>
                <c:pt idx="0">
                  <c:v>10.029997067735314</c:v>
                </c:pt>
              </c:numCache>
            </c:numRef>
          </c:xVal>
          <c:yVal>
            <c:numRef>
              <c:f>'Weight and Balance'!$D$20</c:f>
              <c:numCache>
                <c:formatCode>#,##0.00</c:formatCode>
                <c:ptCount val="1"/>
                <c:pt idx="0">
                  <c:v>1023.1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AC-4B59-A689-477EE131878E}"/>
            </c:ext>
          </c:extLst>
        </c:ser>
        <c:ser>
          <c:idx val="1"/>
          <c:order val="2"/>
          <c:tx>
            <c:v>Destination CG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noFill/>
                <a:round/>
              </a:ln>
              <a:effectLst/>
            </c:spPr>
          </c:marker>
          <c:xVal>
            <c:numRef>
              <c:f>'Weight and Balance'!$E$22</c:f>
              <c:numCache>
                <c:formatCode>0.00</c:formatCode>
                <c:ptCount val="1"/>
                <c:pt idx="0">
                  <c:v>10.029997067735314</c:v>
                </c:pt>
              </c:numCache>
            </c:numRef>
          </c:xVal>
          <c:yVal>
            <c:numRef>
              <c:f>'Weight and Balance'!$D$22</c:f>
              <c:numCache>
                <c:formatCode>#,##0.00</c:formatCode>
                <c:ptCount val="1"/>
                <c:pt idx="0">
                  <c:v>1023.1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AC-4B59-A689-477EE1318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112384"/>
        <c:axId val="266119040"/>
      </c:scatterChart>
      <c:valAx>
        <c:axId val="266112384"/>
        <c:scaling>
          <c:orientation val="minMax"/>
          <c:max val="20"/>
          <c:min val="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Aircraft Arm (Inches Aft of Datum)</a:t>
                </a:r>
              </a:p>
            </c:rich>
          </c:tx>
          <c:layout>
            <c:manualLayout>
              <c:xMode val="edge"/>
              <c:yMode val="edge"/>
              <c:x val="0.42930669121060627"/>
              <c:y val="0.923584510243646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119040"/>
        <c:crossesAt val="950"/>
        <c:crossBetween val="midCat"/>
        <c:majorUnit val="0.5"/>
        <c:minorUnit val="0.2"/>
      </c:valAx>
      <c:valAx>
        <c:axId val="266119040"/>
        <c:scaling>
          <c:orientation val="minMax"/>
          <c:max val="1800"/>
          <c:min val="1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Weight (lbs)</a:t>
                </a:r>
              </a:p>
            </c:rich>
          </c:tx>
          <c:layout>
            <c:manualLayout>
              <c:xMode val="edge"/>
              <c:yMode val="edge"/>
              <c:x val="9.9750718617055464E-2"/>
              <c:y val="0.396707394749205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112384"/>
        <c:crossesAt val="0"/>
        <c:crossBetween val="midCat"/>
        <c:majorUnit val="5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11908</xdr:colOff>
      <xdr:row>34</xdr:row>
      <xdr:rowOff>11907</xdr:rowOff>
    </xdr:from>
    <xdr:to>
      <xdr:col>5</xdr:col>
      <xdr:colOff>1363265</xdr:colOff>
      <xdr:row>60</xdr:row>
      <xdr:rowOff>136921</xdr:rowOff>
    </xdr:to>
    <xdr:graphicFrame macro="">
      <xdr:nvGraphicFramePr>
        <xdr:cNvPr id="10" name="Chart 2">
          <a:extLst>
            <a:ext uri="{FF2B5EF4-FFF2-40B4-BE49-F238E27FC236}">
              <a16:creationId xmlns:a16="http://schemas.microsoft.com/office/drawing/2014/main" id="{1756A1EF-4380-441D-9858-66BB41855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361950</xdr:colOff>
      <xdr:row>2</xdr:row>
      <xdr:rowOff>19050</xdr:rowOff>
    </xdr:from>
    <xdr:ext cx="2486025" cy="14668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486025" cy="146685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0.18799</cdr:x>
      <cdr:y>0.83836</cdr:y>
    </cdr:from>
    <cdr:to>
      <cdr:x>0.19082</cdr:x>
      <cdr:y>0.87796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1511" y="3313598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0"/>
  <sheetViews>
    <sheetView tabSelected="1" zoomScale="115" zoomScaleNormal="115" workbookViewId="0">
      <selection activeCell="C16" sqref="C16"/>
    </sheetView>
  </sheetViews>
  <sheetFormatPr defaultColWidth="14.42578125" defaultRowHeight="15" customHeight="1"/>
  <cols>
    <col min="1" max="1" width="6.7109375" customWidth="1"/>
    <col min="2" max="2" width="30.7109375" customWidth="1"/>
    <col min="3" max="4" width="12.7109375" customWidth="1"/>
    <col min="5" max="5" width="15.7109375" customWidth="1"/>
    <col min="6" max="6" width="20.7109375" customWidth="1"/>
    <col min="7" max="7" width="6.7109375" customWidth="1"/>
    <col min="8" max="8" width="10.7109375" customWidth="1"/>
    <col min="9" max="9" width="19.7109375" customWidth="1"/>
    <col min="10" max="11" width="10.7109375" customWidth="1"/>
    <col min="12" max="12" width="20.7109375" customWidth="1"/>
    <col min="13" max="13" width="12.7109375" customWidth="1"/>
    <col min="14" max="15" width="11.42578125" customWidth="1"/>
  </cols>
  <sheetData>
    <row r="1" spans="1:15" ht="21" customHeight="1">
      <c r="A1" s="76" t="s">
        <v>0</v>
      </c>
      <c r="B1" s="77"/>
      <c r="C1" s="77"/>
      <c r="D1" s="77"/>
      <c r="E1" s="77"/>
      <c r="F1" s="77"/>
      <c r="G1" s="78"/>
      <c r="H1" s="1"/>
      <c r="I1" s="1"/>
      <c r="J1" s="1"/>
      <c r="K1" s="1"/>
      <c r="L1" s="1"/>
      <c r="M1" s="1"/>
      <c r="N1" s="1"/>
      <c r="O1" s="1"/>
    </row>
    <row r="2" spans="1:15" ht="21" customHeight="1">
      <c r="A2" s="82" t="s">
        <v>0</v>
      </c>
      <c r="B2" s="92">
        <f ca="1">NOW()</f>
        <v>45369.245864351855</v>
      </c>
      <c r="C2" s="93"/>
      <c r="D2" s="89" t="s">
        <v>43</v>
      </c>
      <c r="E2" s="90"/>
      <c r="F2" s="91"/>
      <c r="G2" s="97" t="s">
        <v>0</v>
      </c>
      <c r="H2" s="1"/>
      <c r="I2" s="1"/>
      <c r="J2" s="1"/>
      <c r="K2" s="1"/>
      <c r="L2" s="1"/>
      <c r="M2" s="1"/>
      <c r="N2" s="1"/>
      <c r="O2" s="1"/>
    </row>
    <row r="3" spans="1:15" ht="11.25" customHeight="1">
      <c r="A3" s="83"/>
      <c r="B3" s="94" t="s">
        <v>1</v>
      </c>
      <c r="C3" s="91"/>
      <c r="D3" s="7"/>
      <c r="E3" s="7"/>
      <c r="F3" s="8"/>
      <c r="G3" s="98"/>
      <c r="H3" s="1"/>
      <c r="I3" s="1"/>
      <c r="J3" s="1"/>
      <c r="K3" s="1"/>
      <c r="L3" s="1"/>
      <c r="M3" s="1"/>
      <c r="N3" s="2"/>
      <c r="O3" s="1"/>
    </row>
    <row r="4" spans="1:15" ht="11.25" customHeight="1">
      <c r="A4" s="83"/>
      <c r="B4" s="95" t="s">
        <v>2</v>
      </c>
      <c r="C4" s="96"/>
      <c r="D4" s="9"/>
      <c r="E4" s="10"/>
      <c r="F4" s="11"/>
      <c r="G4" s="98"/>
      <c r="H4" s="1"/>
      <c r="I4" s="1"/>
      <c r="J4" s="1"/>
      <c r="K4" s="1"/>
      <c r="L4" s="1"/>
      <c r="M4" s="1"/>
      <c r="N4" s="2"/>
      <c r="O4" s="1"/>
    </row>
    <row r="5" spans="1:15" ht="11.25" customHeight="1">
      <c r="A5" s="83"/>
      <c r="B5" s="84" t="s">
        <v>3</v>
      </c>
      <c r="C5" s="85"/>
      <c r="D5" s="12"/>
      <c r="E5" s="9"/>
      <c r="F5" s="13"/>
      <c r="G5" s="98"/>
      <c r="H5" s="1"/>
      <c r="I5" s="1"/>
      <c r="J5" s="1"/>
      <c r="K5" s="1"/>
      <c r="L5" s="1"/>
      <c r="M5" s="1"/>
      <c r="N5" s="2"/>
      <c r="O5" s="1"/>
    </row>
    <row r="6" spans="1:15" ht="11.25" customHeight="1">
      <c r="A6" s="83"/>
      <c r="B6" s="14" t="s">
        <v>4</v>
      </c>
      <c r="C6" s="63"/>
      <c r="D6" s="12"/>
      <c r="E6" s="9"/>
      <c r="F6" s="13"/>
      <c r="G6" s="98"/>
      <c r="H6" s="1"/>
      <c r="I6" s="1"/>
      <c r="J6" s="1"/>
      <c r="K6" s="1"/>
      <c r="L6" s="1"/>
      <c r="M6" s="1"/>
      <c r="N6" s="2"/>
      <c r="O6" s="1"/>
    </row>
    <row r="7" spans="1:15" ht="11.25" customHeight="1">
      <c r="A7" s="83"/>
      <c r="B7" s="14" t="s">
        <v>5</v>
      </c>
      <c r="C7" s="63"/>
      <c r="D7" s="15"/>
      <c r="E7" s="9"/>
      <c r="F7" s="13"/>
      <c r="G7" s="98"/>
      <c r="H7" s="1"/>
      <c r="I7" s="1"/>
      <c r="J7" s="1"/>
      <c r="K7" s="1"/>
      <c r="L7" s="1"/>
      <c r="M7" s="1"/>
      <c r="N7" s="2"/>
      <c r="O7" s="1"/>
    </row>
    <row r="8" spans="1:15" ht="11.25" customHeight="1">
      <c r="A8" s="83"/>
      <c r="B8" s="16"/>
      <c r="C8" s="17"/>
      <c r="D8" s="18"/>
      <c r="E8" s="9"/>
      <c r="F8" s="13"/>
      <c r="G8" s="98"/>
      <c r="H8" s="1"/>
      <c r="I8" s="1"/>
      <c r="J8" s="1"/>
      <c r="K8" s="1"/>
      <c r="L8" s="1"/>
      <c r="M8" s="1"/>
      <c r="N8" s="1"/>
      <c r="O8" s="1"/>
    </row>
    <row r="9" spans="1:15" ht="11.25" customHeight="1">
      <c r="A9" s="83"/>
      <c r="B9" s="16"/>
      <c r="C9" s="17"/>
      <c r="D9" s="18"/>
      <c r="E9" s="9"/>
      <c r="F9" s="13"/>
      <c r="G9" s="98"/>
      <c r="H9" s="1"/>
      <c r="I9" s="1"/>
      <c r="J9" s="1"/>
      <c r="K9" s="1"/>
      <c r="L9" s="1"/>
      <c r="M9" s="1"/>
      <c r="N9" s="2"/>
      <c r="O9" s="1"/>
    </row>
    <row r="10" spans="1:15" ht="11.25" customHeight="1">
      <c r="A10" s="83"/>
      <c r="B10" s="16"/>
      <c r="C10" s="17"/>
      <c r="D10" s="19"/>
      <c r="E10" s="20"/>
      <c r="F10" s="21"/>
      <c r="G10" s="98"/>
      <c r="H10" s="1"/>
      <c r="I10" s="1"/>
      <c r="J10" s="1"/>
      <c r="K10" s="1"/>
      <c r="L10" s="1"/>
      <c r="M10" s="1"/>
      <c r="N10" s="2"/>
      <c r="O10" s="1"/>
    </row>
    <row r="11" spans="1:15" ht="11.25" customHeight="1">
      <c r="A11" s="83"/>
      <c r="B11" s="16"/>
      <c r="C11" s="17"/>
      <c r="D11" s="12"/>
      <c r="E11" s="22"/>
      <c r="F11" s="13"/>
      <c r="G11" s="98"/>
      <c r="H11" s="23"/>
      <c r="I11" s="23"/>
      <c r="J11" s="23"/>
      <c r="K11" s="23"/>
      <c r="L11" s="23"/>
      <c r="M11" s="23"/>
      <c r="N11" s="2"/>
      <c r="O11" s="23"/>
    </row>
    <row r="12" spans="1:15" ht="11.25" customHeight="1">
      <c r="A12" s="83"/>
      <c r="B12" s="87" t="s">
        <v>6</v>
      </c>
      <c r="C12" s="88"/>
      <c r="D12" s="24"/>
      <c r="E12" s="25"/>
      <c r="F12" s="26"/>
      <c r="G12" s="98"/>
      <c r="H12" s="1"/>
      <c r="I12" s="1"/>
      <c r="J12" s="1"/>
      <c r="K12" s="1"/>
      <c r="L12" s="1"/>
      <c r="M12" s="1"/>
      <c r="N12" s="1"/>
      <c r="O12" s="1"/>
    </row>
    <row r="13" spans="1:15" ht="11.25" customHeight="1">
      <c r="A13" s="83"/>
      <c r="B13" s="86">
        <f>B46-D20</f>
        <v>626.9</v>
      </c>
      <c r="C13" s="80"/>
      <c r="D13" s="27"/>
      <c r="E13" s="28"/>
      <c r="F13" s="29"/>
      <c r="G13" s="98"/>
      <c r="H13" s="1"/>
      <c r="I13" s="1"/>
      <c r="J13" s="1"/>
      <c r="K13" s="1"/>
      <c r="L13" s="1"/>
      <c r="M13" s="1"/>
      <c r="N13" s="1"/>
      <c r="O13" s="1"/>
    </row>
    <row r="14" spans="1:15" ht="11.25" customHeight="1">
      <c r="A14" s="83"/>
      <c r="B14" s="30" t="s">
        <v>7</v>
      </c>
      <c r="C14" s="31"/>
      <c r="D14" s="7" t="s">
        <v>8</v>
      </c>
      <c r="E14" s="7" t="s">
        <v>9</v>
      </c>
      <c r="F14" s="8" t="s">
        <v>10</v>
      </c>
      <c r="G14" s="98"/>
      <c r="H14" s="1"/>
      <c r="I14" s="1"/>
      <c r="J14" s="1"/>
      <c r="K14" s="1"/>
      <c r="L14" s="1"/>
      <c r="M14" s="1"/>
      <c r="N14" s="1"/>
      <c r="O14" s="1"/>
    </row>
    <row r="15" spans="1:15" ht="11.25" customHeight="1">
      <c r="A15" s="83"/>
      <c r="B15" s="32" t="s">
        <v>11</v>
      </c>
      <c r="C15" s="17"/>
      <c r="D15" s="9">
        <v>1023.1</v>
      </c>
      <c r="E15" s="33">
        <v>10.3</v>
      </c>
      <c r="F15" s="11">
        <v>10261.69</v>
      </c>
      <c r="G15" s="98"/>
      <c r="H15" s="1"/>
      <c r="I15" s="1"/>
      <c r="J15" s="1"/>
      <c r="K15" s="1"/>
      <c r="L15" s="1"/>
      <c r="M15" s="1"/>
      <c r="N15" s="1"/>
      <c r="O15" s="34"/>
    </row>
    <row r="16" spans="1:15" ht="11.25" customHeight="1">
      <c r="A16" s="83"/>
      <c r="B16" s="35" t="s">
        <v>46</v>
      </c>
      <c r="C16" s="64"/>
      <c r="D16" s="33">
        <f>6.01*C16</f>
        <v>0</v>
      </c>
      <c r="E16" s="9">
        <v>24.5</v>
      </c>
      <c r="F16" s="36">
        <f t="shared" ref="F16:F18" si="0">D16*E16</f>
        <v>0</v>
      </c>
      <c r="G16" s="98"/>
      <c r="H16" s="1"/>
      <c r="I16" s="1"/>
      <c r="J16" s="1"/>
      <c r="K16" s="1"/>
      <c r="L16" s="1"/>
      <c r="M16" s="1"/>
      <c r="N16" s="1"/>
      <c r="O16" s="1"/>
    </row>
    <row r="17" spans="1:15" ht="11.25" customHeight="1">
      <c r="A17" s="83"/>
      <c r="B17" s="35" t="s">
        <v>44</v>
      </c>
      <c r="C17" s="17"/>
      <c r="D17" s="37">
        <f>C6</f>
        <v>0</v>
      </c>
      <c r="E17" s="9">
        <v>11.5</v>
      </c>
      <c r="F17" s="36">
        <f t="shared" si="0"/>
        <v>0</v>
      </c>
      <c r="G17" s="98"/>
      <c r="H17" s="1"/>
      <c r="I17" s="1"/>
      <c r="J17" s="1"/>
      <c r="K17" s="1"/>
      <c r="L17" s="1"/>
      <c r="M17" s="1"/>
      <c r="N17" s="1"/>
      <c r="O17" s="1"/>
    </row>
    <row r="18" spans="1:15" ht="11.25" customHeight="1">
      <c r="A18" s="83"/>
      <c r="B18" s="38" t="s">
        <v>45</v>
      </c>
      <c r="C18" s="17"/>
      <c r="D18" s="37">
        <f>C7</f>
        <v>0</v>
      </c>
      <c r="E18" s="9">
        <v>42</v>
      </c>
      <c r="F18" s="36">
        <f t="shared" si="0"/>
        <v>0</v>
      </c>
      <c r="G18" s="98"/>
      <c r="H18" s="1"/>
      <c r="I18" s="1"/>
      <c r="J18" s="1"/>
      <c r="K18" s="1"/>
      <c r="L18" s="1"/>
      <c r="M18" s="1"/>
      <c r="N18" s="1"/>
      <c r="O18" s="1"/>
    </row>
    <row r="19" spans="1:15" ht="11.25" customHeight="1">
      <c r="A19" s="83"/>
      <c r="B19" s="35" t="s">
        <v>47</v>
      </c>
      <c r="C19" s="17"/>
      <c r="D19" s="66"/>
      <c r="E19" s="9">
        <v>69</v>
      </c>
      <c r="F19" s="11">
        <f>D19*E19</f>
        <v>0</v>
      </c>
      <c r="G19" s="98"/>
      <c r="H19" s="1"/>
      <c r="I19" s="1"/>
      <c r="J19" s="1"/>
      <c r="K19" s="1"/>
      <c r="L19" s="1"/>
      <c r="M19" s="1"/>
      <c r="N19" s="1"/>
      <c r="O19" s="1"/>
    </row>
    <row r="20" spans="1:15" ht="11.25" customHeight="1">
      <c r="A20" s="83"/>
      <c r="B20" s="39" t="s">
        <v>12</v>
      </c>
      <c r="C20" s="40"/>
      <c r="D20" s="41">
        <f>SUM(D15:D19)</f>
        <v>1023.1</v>
      </c>
      <c r="E20" s="41">
        <f>F20/D20</f>
        <v>10.029997067735314</v>
      </c>
      <c r="F20" s="42">
        <f>SUM(F15:F19)</f>
        <v>10261.69</v>
      </c>
      <c r="G20" s="98"/>
      <c r="H20" s="1"/>
      <c r="I20" s="1"/>
      <c r="J20" s="1"/>
      <c r="K20" s="1"/>
      <c r="L20" s="1"/>
      <c r="M20" s="1"/>
      <c r="N20" s="1"/>
      <c r="O20" s="1"/>
    </row>
    <row r="21" spans="1:15" ht="11.25" customHeight="1">
      <c r="A21" s="83"/>
      <c r="B21" s="32" t="s">
        <v>13</v>
      </c>
      <c r="C21" s="65"/>
      <c r="D21" s="33">
        <f>6.01*C21</f>
        <v>0</v>
      </c>
      <c r="E21" s="22">
        <v>24.5</v>
      </c>
      <c r="F21" s="36">
        <f>E21*D21</f>
        <v>0</v>
      </c>
      <c r="G21" s="98"/>
      <c r="H21" s="1"/>
      <c r="I21" s="1"/>
      <c r="J21" s="1"/>
      <c r="K21" s="1"/>
      <c r="L21" s="1"/>
      <c r="M21" s="1"/>
      <c r="N21" s="1"/>
      <c r="O21" s="1"/>
    </row>
    <row r="22" spans="1:15" ht="11.25" customHeight="1" thickBot="1">
      <c r="A22" s="83"/>
      <c r="B22" s="43" t="s">
        <v>14</v>
      </c>
      <c r="C22" s="44">
        <f>C16-C21</f>
        <v>0</v>
      </c>
      <c r="D22" s="45">
        <f>D20-D21</f>
        <v>1023.1</v>
      </c>
      <c r="E22" s="46">
        <f>F22/D22</f>
        <v>10.029997067735314</v>
      </c>
      <c r="F22" s="47">
        <f>F20-F21</f>
        <v>10261.69</v>
      </c>
      <c r="G22" s="98"/>
      <c r="H22" s="1"/>
      <c r="I22" s="1"/>
      <c r="J22" s="1"/>
      <c r="K22" s="1"/>
      <c r="L22" s="1"/>
      <c r="M22" s="1"/>
      <c r="N22" s="1"/>
      <c r="O22" s="1"/>
    </row>
    <row r="23" spans="1:15" ht="21" customHeight="1" thickBot="1">
      <c r="A23" s="83"/>
      <c r="B23" s="48" t="s">
        <v>15</v>
      </c>
      <c r="C23" s="49" t="s">
        <v>16</v>
      </c>
      <c r="D23" s="49" t="s">
        <v>17</v>
      </c>
      <c r="E23" s="50" t="s">
        <v>18</v>
      </c>
      <c r="F23" s="51" t="s">
        <v>19</v>
      </c>
      <c r="G23" s="98"/>
      <c r="H23" s="1"/>
      <c r="I23" s="1"/>
      <c r="J23" s="1"/>
      <c r="K23" s="1"/>
      <c r="L23" s="1"/>
      <c r="M23" s="1"/>
      <c r="N23" s="1"/>
      <c r="O23" s="1"/>
    </row>
    <row r="24" spans="1:15" ht="11.25" customHeight="1">
      <c r="A24" s="83"/>
      <c r="B24" s="52" t="s">
        <v>20</v>
      </c>
      <c r="C24" s="67"/>
      <c r="D24" s="68"/>
      <c r="E24" s="53" t="s">
        <v>21</v>
      </c>
      <c r="F24" s="70"/>
      <c r="G24" s="98"/>
      <c r="H24" s="1"/>
      <c r="I24" s="1"/>
      <c r="J24" s="1"/>
      <c r="K24" s="1"/>
      <c r="L24" s="1"/>
      <c r="M24" s="1"/>
      <c r="N24" s="1"/>
      <c r="O24" s="1"/>
    </row>
    <row r="25" spans="1:15" ht="11.25" customHeight="1">
      <c r="A25" s="83"/>
      <c r="B25" s="52" t="s">
        <v>22</v>
      </c>
      <c r="C25" s="67"/>
      <c r="D25" s="68"/>
      <c r="E25" s="53" t="s">
        <v>23</v>
      </c>
      <c r="F25" s="71"/>
      <c r="G25" s="98"/>
      <c r="H25" s="1"/>
      <c r="I25" s="1"/>
      <c r="J25" s="1"/>
      <c r="K25" s="1"/>
      <c r="L25" s="1"/>
      <c r="M25" s="1"/>
      <c r="N25" s="1"/>
      <c r="O25" s="1"/>
    </row>
    <row r="26" spans="1:15" ht="11.25" customHeight="1">
      <c r="A26" s="83"/>
      <c r="B26" s="52" t="s">
        <v>24</v>
      </c>
      <c r="C26" s="67"/>
      <c r="D26" s="68"/>
      <c r="E26" s="53"/>
      <c r="F26" s="72"/>
      <c r="G26" s="98"/>
      <c r="H26" s="1"/>
      <c r="I26" s="1"/>
      <c r="J26" s="1"/>
      <c r="K26" s="1"/>
      <c r="L26" s="1"/>
      <c r="M26" s="1"/>
      <c r="N26" s="1"/>
      <c r="O26" s="1"/>
    </row>
    <row r="27" spans="1:15" ht="11.25" customHeight="1">
      <c r="A27" s="83"/>
      <c r="B27" s="52" t="s">
        <v>25</v>
      </c>
      <c r="C27" s="67"/>
      <c r="D27" s="68"/>
      <c r="E27" s="53" t="s">
        <v>26</v>
      </c>
      <c r="F27" s="71"/>
      <c r="G27" s="98"/>
      <c r="H27" s="1"/>
      <c r="I27" s="1"/>
      <c r="J27" s="1"/>
      <c r="K27" s="1"/>
      <c r="L27" s="1"/>
      <c r="M27" s="1"/>
      <c r="N27" s="1"/>
      <c r="O27" s="1"/>
    </row>
    <row r="28" spans="1:15" ht="11.25" customHeight="1">
      <c r="A28" s="83"/>
      <c r="B28" s="52" t="s">
        <v>27</v>
      </c>
      <c r="C28" s="67"/>
      <c r="D28" s="68"/>
      <c r="E28" s="53" t="s">
        <v>28</v>
      </c>
      <c r="F28" s="71"/>
      <c r="G28" s="98"/>
      <c r="H28" s="1"/>
      <c r="I28" s="1"/>
      <c r="J28" s="1"/>
      <c r="K28" s="1"/>
      <c r="L28" s="1"/>
      <c r="M28" s="1"/>
      <c r="N28" s="1"/>
      <c r="O28" s="1"/>
    </row>
    <row r="29" spans="1:15" ht="11.25" customHeight="1">
      <c r="A29" s="83"/>
      <c r="B29" s="52" t="s">
        <v>29</v>
      </c>
      <c r="C29" s="67"/>
      <c r="D29" s="68"/>
      <c r="E29" s="53"/>
      <c r="F29" s="73"/>
      <c r="G29" s="98"/>
      <c r="H29" s="1"/>
      <c r="I29" s="1"/>
      <c r="J29" s="1"/>
      <c r="K29" s="1"/>
      <c r="L29" s="1"/>
      <c r="M29" s="1"/>
      <c r="N29" s="1"/>
      <c r="O29" s="1"/>
    </row>
    <row r="30" spans="1:15" ht="11.25" customHeight="1">
      <c r="A30" s="83"/>
      <c r="B30" s="52" t="s">
        <v>30</v>
      </c>
      <c r="C30" s="67"/>
      <c r="D30" s="68"/>
      <c r="E30" s="53" t="s">
        <v>31</v>
      </c>
      <c r="F30" s="71"/>
      <c r="G30" s="98"/>
      <c r="H30" s="1"/>
      <c r="I30" s="1"/>
      <c r="J30" s="1"/>
      <c r="K30" s="1"/>
      <c r="L30" s="1"/>
      <c r="M30" s="1"/>
      <c r="N30" s="1"/>
      <c r="O30" s="1"/>
    </row>
    <row r="31" spans="1:15" ht="11.25" customHeight="1">
      <c r="A31" s="83"/>
      <c r="B31" s="52" t="s">
        <v>32</v>
      </c>
      <c r="C31" s="69"/>
      <c r="D31" s="69"/>
      <c r="E31" s="53" t="s">
        <v>33</v>
      </c>
      <c r="F31" s="71"/>
      <c r="G31" s="98"/>
      <c r="H31" s="1"/>
      <c r="I31" s="1"/>
      <c r="J31" s="1"/>
      <c r="K31" s="1"/>
      <c r="L31" s="1"/>
      <c r="M31" s="1"/>
      <c r="N31" s="1"/>
      <c r="O31" s="1"/>
    </row>
    <row r="32" spans="1:15" ht="11.25" customHeight="1">
      <c r="A32" s="83"/>
      <c r="B32" s="52" t="s">
        <v>34</v>
      </c>
      <c r="C32" s="54">
        <f t="shared" ref="C32:D32" si="1">(((112-0.1*C25)+C26)/(112+(0.9*C25)))^8</f>
        <v>1</v>
      </c>
      <c r="D32" s="54">
        <f t="shared" si="1"/>
        <v>1</v>
      </c>
      <c r="E32" s="53"/>
      <c r="F32" s="74"/>
      <c r="G32" s="98"/>
      <c r="H32" s="1"/>
      <c r="I32" s="1"/>
      <c r="J32" s="1"/>
      <c r="K32" s="1"/>
      <c r="L32" s="1"/>
      <c r="M32" s="1"/>
      <c r="N32" s="1"/>
      <c r="O32" s="1"/>
    </row>
    <row r="33" spans="1:15" ht="11.25" customHeight="1">
      <c r="A33" s="83"/>
      <c r="B33" s="52" t="s">
        <v>35</v>
      </c>
      <c r="C33" s="55">
        <f t="shared" ref="C33:D33" si="2">(29.92-C27)*1000+C24</f>
        <v>29920</v>
      </c>
      <c r="D33" s="55">
        <f t="shared" si="2"/>
        <v>29920</v>
      </c>
      <c r="E33" s="53" t="s">
        <v>36</v>
      </c>
      <c r="F33" s="71"/>
      <c r="G33" s="98"/>
      <c r="H33" s="1"/>
      <c r="I33" s="1"/>
      <c r="J33" s="1"/>
      <c r="K33" s="1"/>
      <c r="L33" s="1"/>
      <c r="M33" s="1"/>
      <c r="N33" s="1"/>
      <c r="O33" s="1"/>
    </row>
    <row r="34" spans="1:15" ht="11.25" customHeight="1" thickBot="1">
      <c r="A34" s="83"/>
      <c r="B34" s="56" t="s">
        <v>37</v>
      </c>
      <c r="C34" s="57">
        <f t="shared" ref="C34:D34" si="3">C33+((288.15-0.0019812*C33)/0.0019812)*(1-((288.15-0.0019812*C33)/(273.15+C25))^0.234969)</f>
        <v>34622.223622810554</v>
      </c>
      <c r="D34" s="57">
        <f t="shared" si="3"/>
        <v>34622.223622810554</v>
      </c>
      <c r="E34" s="58" t="s">
        <v>38</v>
      </c>
      <c r="F34" s="75"/>
      <c r="G34" s="98"/>
      <c r="H34" s="1"/>
      <c r="I34" s="1"/>
      <c r="J34" s="1"/>
      <c r="K34" s="1"/>
      <c r="L34" s="1"/>
      <c r="M34" s="1"/>
      <c r="N34" s="1"/>
      <c r="O34" s="1"/>
    </row>
    <row r="35" spans="1:15" ht="11.25" customHeight="1">
      <c r="A35" s="83"/>
      <c r="B35" s="3"/>
      <c r="C35" s="1"/>
      <c r="D35" s="2"/>
      <c r="E35" s="2"/>
      <c r="F35" s="59"/>
      <c r="G35" s="98"/>
      <c r="H35" s="1"/>
      <c r="I35" s="1"/>
      <c r="J35" s="1"/>
      <c r="K35" s="1"/>
      <c r="L35" s="1"/>
      <c r="M35" s="1"/>
      <c r="N35" s="1"/>
      <c r="O35" s="1"/>
    </row>
    <row r="36" spans="1:15" ht="11.25" customHeight="1">
      <c r="A36" s="83"/>
      <c r="B36" s="3"/>
      <c r="C36" s="1"/>
      <c r="D36" s="2"/>
      <c r="E36" s="2"/>
      <c r="F36" s="59"/>
      <c r="G36" s="98"/>
      <c r="H36" s="1"/>
      <c r="I36" s="1"/>
      <c r="J36" s="1"/>
      <c r="K36" s="1"/>
      <c r="L36" s="1"/>
      <c r="M36" s="1"/>
      <c r="N36" s="1"/>
      <c r="O36" s="1"/>
    </row>
    <row r="37" spans="1:15" ht="11.25" customHeight="1">
      <c r="A37" s="83"/>
      <c r="B37" s="3"/>
      <c r="C37" s="1"/>
      <c r="D37" s="2"/>
      <c r="E37" s="2"/>
      <c r="F37" s="59"/>
      <c r="G37" s="98"/>
      <c r="H37" s="1"/>
      <c r="I37" s="1"/>
      <c r="J37" s="1"/>
      <c r="K37" s="1"/>
      <c r="L37" s="1"/>
      <c r="M37" s="1"/>
      <c r="N37" s="1"/>
      <c r="O37" s="1"/>
    </row>
    <row r="38" spans="1:15" ht="11.25" customHeight="1">
      <c r="A38" s="83"/>
      <c r="B38" s="3"/>
      <c r="C38" s="1"/>
      <c r="D38" s="2"/>
      <c r="E38" s="2"/>
      <c r="F38" s="59"/>
      <c r="G38" s="98"/>
      <c r="H38" s="1"/>
      <c r="I38" s="1"/>
      <c r="J38" s="1"/>
      <c r="K38" s="1"/>
      <c r="L38" s="1"/>
      <c r="M38" s="1"/>
      <c r="N38" s="1"/>
      <c r="O38" s="1"/>
    </row>
    <row r="39" spans="1:15" ht="11.25" customHeight="1">
      <c r="A39" s="83"/>
      <c r="B39" s="3"/>
      <c r="C39" s="1"/>
      <c r="D39" s="2"/>
      <c r="E39" s="2"/>
      <c r="F39" s="59"/>
      <c r="G39" s="98"/>
      <c r="H39" s="1"/>
      <c r="I39" s="1"/>
      <c r="J39" s="1"/>
      <c r="K39" s="1"/>
      <c r="L39" s="1"/>
      <c r="M39" s="1"/>
      <c r="N39" s="1"/>
      <c r="O39" s="1"/>
    </row>
    <row r="40" spans="1:15" ht="11.25" customHeight="1">
      <c r="A40" s="83"/>
      <c r="B40" s="3"/>
      <c r="C40" s="1"/>
      <c r="D40" s="2"/>
      <c r="E40" s="2"/>
      <c r="F40" s="59"/>
      <c r="G40" s="98"/>
      <c r="H40" s="1"/>
      <c r="I40" s="1"/>
      <c r="J40" s="1"/>
      <c r="K40" s="1"/>
      <c r="L40" s="1"/>
      <c r="M40" s="1"/>
      <c r="N40" s="1"/>
      <c r="O40" s="1"/>
    </row>
    <row r="41" spans="1:15" ht="11.25" customHeight="1">
      <c r="A41" s="83"/>
      <c r="B41" s="3"/>
      <c r="C41" s="1"/>
      <c r="D41" s="2"/>
      <c r="E41" s="2"/>
      <c r="F41" s="59"/>
      <c r="G41" s="98"/>
      <c r="H41" s="1"/>
      <c r="I41" s="1"/>
      <c r="J41" s="1"/>
      <c r="K41" s="1"/>
      <c r="L41" s="1"/>
      <c r="M41" s="1"/>
      <c r="N41" s="1"/>
      <c r="O41" s="1"/>
    </row>
    <row r="42" spans="1:15" ht="11.25" customHeight="1">
      <c r="A42" s="83"/>
      <c r="B42" s="3"/>
      <c r="C42" s="1"/>
      <c r="D42" s="2"/>
      <c r="E42" s="2"/>
      <c r="F42" s="59"/>
      <c r="G42" s="98"/>
      <c r="H42" s="1"/>
      <c r="I42" s="1"/>
      <c r="J42" s="1"/>
      <c r="K42" s="1"/>
      <c r="L42" s="1"/>
      <c r="M42" s="1"/>
      <c r="N42" s="1"/>
      <c r="O42" s="1"/>
    </row>
    <row r="43" spans="1:15" ht="11.25" customHeight="1">
      <c r="A43" s="83"/>
      <c r="B43" s="3"/>
      <c r="C43" s="1"/>
      <c r="D43" s="1"/>
      <c r="E43" s="1"/>
      <c r="F43" s="4"/>
      <c r="G43" s="98"/>
      <c r="H43" s="1"/>
      <c r="I43" s="1"/>
      <c r="J43" s="1"/>
      <c r="K43" s="1"/>
      <c r="L43" s="1"/>
      <c r="M43" s="1"/>
      <c r="N43" s="1"/>
      <c r="O43" s="1"/>
    </row>
    <row r="44" spans="1:15" ht="11.25" customHeight="1">
      <c r="A44" s="83"/>
      <c r="B44" s="60">
        <v>1250</v>
      </c>
      <c r="C44" s="1"/>
      <c r="D44" s="2">
        <v>10.5</v>
      </c>
      <c r="E44" s="2">
        <v>1250</v>
      </c>
      <c r="F44" s="59"/>
      <c r="G44" s="98"/>
      <c r="H44" s="1"/>
      <c r="I44" s="1"/>
      <c r="J44" s="1"/>
      <c r="K44" s="1"/>
      <c r="L44" s="1"/>
      <c r="M44" s="1"/>
      <c r="N44" s="1"/>
      <c r="O44" s="1"/>
    </row>
    <row r="45" spans="1:15" ht="11.25" customHeight="1">
      <c r="A45" s="83"/>
      <c r="B45" s="60">
        <v>1325</v>
      </c>
      <c r="C45" s="1"/>
      <c r="D45" s="2">
        <v>10.5</v>
      </c>
      <c r="E45" s="2">
        <v>1350</v>
      </c>
      <c r="F45" s="59"/>
      <c r="G45" s="98"/>
      <c r="H45" s="1"/>
      <c r="I45" s="1"/>
      <c r="J45" s="1"/>
      <c r="K45" s="1"/>
      <c r="L45" s="1"/>
      <c r="M45" s="1"/>
      <c r="N45" s="1"/>
      <c r="O45" s="1"/>
    </row>
    <row r="46" spans="1:15" ht="12" customHeight="1">
      <c r="A46" s="83"/>
      <c r="B46" s="60">
        <v>1650</v>
      </c>
      <c r="C46" s="1"/>
      <c r="D46" s="2">
        <v>14.2</v>
      </c>
      <c r="E46" s="2">
        <v>1670</v>
      </c>
      <c r="F46" s="59"/>
      <c r="G46" s="98"/>
      <c r="H46" s="1"/>
      <c r="I46" s="1"/>
      <c r="J46" s="1"/>
      <c r="K46" s="1"/>
      <c r="L46" s="1"/>
      <c r="M46" s="1"/>
      <c r="N46" s="1"/>
      <c r="O46" s="1"/>
    </row>
    <row r="47" spans="1:15" ht="12" customHeight="1">
      <c r="A47" s="83"/>
      <c r="B47" s="60">
        <v>1650</v>
      </c>
      <c r="C47" s="1"/>
      <c r="D47" s="2">
        <v>19.2</v>
      </c>
      <c r="E47" s="2">
        <v>1670</v>
      </c>
      <c r="F47" s="59"/>
      <c r="G47" s="98"/>
      <c r="H47" s="1"/>
      <c r="I47" s="1"/>
      <c r="J47" s="1"/>
      <c r="K47" s="1"/>
      <c r="L47" s="1"/>
      <c r="M47" s="1"/>
      <c r="N47" s="1"/>
      <c r="O47" s="1"/>
    </row>
    <row r="48" spans="1:15" ht="12" customHeight="1">
      <c r="A48" s="83"/>
      <c r="B48" s="60">
        <v>1250</v>
      </c>
      <c r="C48" s="1"/>
      <c r="D48" s="2">
        <v>19.2</v>
      </c>
      <c r="E48" s="2">
        <v>1000</v>
      </c>
      <c r="F48" s="59"/>
      <c r="G48" s="98"/>
      <c r="H48" s="1"/>
      <c r="I48" s="1"/>
      <c r="J48" s="1"/>
      <c r="K48" s="1"/>
      <c r="L48" s="1"/>
      <c r="M48" s="1"/>
      <c r="N48" s="1"/>
      <c r="O48" s="1"/>
    </row>
    <row r="49" spans="1:15" ht="12" customHeight="1">
      <c r="A49" s="83"/>
      <c r="B49" s="3"/>
      <c r="C49" s="1"/>
      <c r="D49" s="2"/>
      <c r="E49" s="2"/>
      <c r="F49" s="59"/>
      <c r="G49" s="98"/>
      <c r="H49" s="1"/>
      <c r="I49" s="1"/>
      <c r="J49" s="1"/>
      <c r="K49" s="1"/>
      <c r="L49" s="1"/>
      <c r="M49" s="1"/>
      <c r="N49" s="1"/>
      <c r="O49" s="1"/>
    </row>
    <row r="50" spans="1:15" ht="12" customHeight="1">
      <c r="A50" s="83"/>
      <c r="B50" s="3"/>
      <c r="C50" s="1"/>
      <c r="D50" s="2"/>
      <c r="E50" s="2"/>
      <c r="F50" s="59"/>
      <c r="G50" s="98"/>
      <c r="H50" s="1"/>
      <c r="I50" s="1"/>
      <c r="J50" s="1"/>
      <c r="K50" s="1"/>
      <c r="L50" s="1"/>
      <c r="M50" s="1"/>
      <c r="N50" s="1"/>
      <c r="O50" s="1"/>
    </row>
    <row r="51" spans="1:15" ht="12" customHeight="1">
      <c r="A51" s="83"/>
      <c r="B51" s="3"/>
      <c r="C51" s="1"/>
      <c r="D51" s="2"/>
      <c r="E51" s="2"/>
      <c r="F51" s="59"/>
      <c r="G51" s="98"/>
      <c r="H51" s="1"/>
      <c r="I51" s="1"/>
      <c r="J51" s="1"/>
      <c r="K51" s="1"/>
      <c r="L51" s="1"/>
      <c r="M51" s="1"/>
      <c r="N51" s="1"/>
      <c r="O51" s="1"/>
    </row>
    <row r="52" spans="1:15" ht="12" customHeight="1">
      <c r="A52" s="83"/>
      <c r="B52" s="3"/>
      <c r="C52" s="1"/>
      <c r="D52" s="2"/>
      <c r="E52" s="2"/>
      <c r="F52" s="59"/>
      <c r="G52" s="98"/>
      <c r="H52" s="1"/>
      <c r="I52" s="1"/>
      <c r="J52" s="1"/>
      <c r="K52" s="1"/>
      <c r="L52" s="1"/>
      <c r="M52" s="1"/>
      <c r="N52" s="1"/>
      <c r="O52" s="1"/>
    </row>
    <row r="53" spans="1:15" ht="12" customHeight="1">
      <c r="A53" s="83"/>
      <c r="B53" s="3"/>
      <c r="C53" s="1"/>
      <c r="D53" s="2"/>
      <c r="E53" s="2"/>
      <c r="F53" s="59"/>
      <c r="G53" s="98"/>
      <c r="H53" s="1"/>
      <c r="I53" s="1"/>
      <c r="J53" s="1"/>
      <c r="K53" s="1"/>
      <c r="L53" s="1"/>
      <c r="M53" s="1"/>
      <c r="N53" s="1"/>
      <c r="O53" s="1"/>
    </row>
    <row r="54" spans="1:15" ht="12" customHeight="1">
      <c r="A54" s="83"/>
      <c r="B54" s="60" t="s">
        <v>39</v>
      </c>
      <c r="C54" s="1" t="s">
        <v>40</v>
      </c>
      <c r="D54" s="2"/>
      <c r="E54" s="2"/>
      <c r="F54" s="59"/>
      <c r="G54" s="98"/>
      <c r="H54" s="1"/>
      <c r="I54" s="1"/>
      <c r="J54" s="1"/>
      <c r="K54" s="1"/>
      <c r="L54" s="1"/>
      <c r="M54" s="1"/>
      <c r="N54" s="1"/>
      <c r="O54" s="1"/>
    </row>
    <row r="55" spans="1:15" ht="12" customHeight="1">
      <c r="A55" s="83"/>
      <c r="B55" s="60" t="s">
        <v>41</v>
      </c>
      <c r="C55" s="1">
        <v>31000</v>
      </c>
      <c r="D55" s="2"/>
      <c r="E55" s="2"/>
      <c r="F55" s="59"/>
      <c r="G55" s="98"/>
      <c r="H55" s="1"/>
      <c r="I55" s="1"/>
      <c r="J55" s="1"/>
      <c r="K55" s="1"/>
      <c r="L55" s="1"/>
      <c r="M55" s="1"/>
      <c r="N55" s="1"/>
      <c r="O55" s="1"/>
    </row>
    <row r="56" spans="1:15" ht="12" customHeight="1">
      <c r="A56" s="83"/>
      <c r="B56" s="60" t="s">
        <v>42</v>
      </c>
      <c r="C56" s="1">
        <v>54500</v>
      </c>
      <c r="D56" s="2"/>
      <c r="E56" s="2"/>
      <c r="F56" s="59"/>
      <c r="G56" s="98"/>
      <c r="H56" s="1"/>
      <c r="I56" s="1"/>
      <c r="J56" s="1"/>
      <c r="K56" s="1"/>
      <c r="L56" s="1"/>
      <c r="M56" s="1"/>
      <c r="N56" s="1"/>
      <c r="O56" s="1"/>
    </row>
    <row r="57" spans="1:15" ht="12" customHeight="1">
      <c r="A57" s="83"/>
      <c r="B57" s="60"/>
      <c r="C57" s="1">
        <v>61000</v>
      </c>
      <c r="D57" s="2"/>
      <c r="E57" s="2"/>
      <c r="F57" s="59"/>
      <c r="G57" s="98"/>
      <c r="H57" s="1"/>
      <c r="I57" s="1"/>
      <c r="J57" s="1"/>
      <c r="K57" s="1"/>
      <c r="L57" s="1"/>
      <c r="M57" s="1"/>
      <c r="N57" s="1"/>
      <c r="O57" s="1"/>
    </row>
    <row r="58" spans="1:15" ht="12" customHeight="1">
      <c r="A58" s="83"/>
      <c r="B58" s="60"/>
      <c r="C58" s="1">
        <v>36500</v>
      </c>
      <c r="D58" s="2"/>
      <c r="E58" s="2"/>
      <c r="F58" s="59"/>
      <c r="G58" s="98"/>
      <c r="H58" s="1"/>
      <c r="I58" s="1"/>
      <c r="J58" s="1"/>
      <c r="K58" s="1"/>
      <c r="L58" s="1"/>
      <c r="M58" s="1"/>
      <c r="N58" s="1"/>
      <c r="O58" s="1"/>
    </row>
    <row r="59" spans="1:15" ht="12" customHeight="1">
      <c r="A59" s="83"/>
      <c r="B59" s="60"/>
      <c r="C59" s="2"/>
      <c r="D59" s="2"/>
      <c r="E59" s="2"/>
      <c r="F59" s="59"/>
      <c r="G59" s="98"/>
      <c r="H59" s="1"/>
      <c r="I59" s="1"/>
      <c r="J59" s="1"/>
      <c r="K59" s="1"/>
      <c r="L59" s="1"/>
      <c r="M59" s="1"/>
      <c r="N59" s="1"/>
      <c r="O59" s="1"/>
    </row>
    <row r="60" spans="1:15" ht="12" customHeight="1">
      <c r="A60" s="83"/>
      <c r="B60" s="3"/>
      <c r="C60" s="1"/>
      <c r="D60" s="2"/>
      <c r="E60" s="2"/>
      <c r="F60" s="59"/>
      <c r="G60" s="98"/>
      <c r="H60" s="1"/>
      <c r="I60" s="1"/>
      <c r="J60" s="1"/>
      <c r="K60" s="1"/>
      <c r="L60" s="1"/>
      <c r="M60" s="1"/>
      <c r="N60" s="1"/>
      <c r="O60" s="1"/>
    </row>
    <row r="61" spans="1:15" ht="12" customHeight="1">
      <c r="A61" s="83"/>
      <c r="B61" s="5"/>
      <c r="C61" s="6"/>
      <c r="D61" s="61"/>
      <c r="E61" s="61"/>
      <c r="F61" s="62"/>
      <c r="G61" s="98"/>
      <c r="H61" s="1"/>
      <c r="I61" s="1"/>
      <c r="J61" s="1"/>
      <c r="K61" s="1"/>
      <c r="L61" s="1"/>
      <c r="M61" s="1"/>
      <c r="N61" s="1"/>
      <c r="O61" s="1"/>
    </row>
    <row r="62" spans="1:15" ht="21" customHeight="1">
      <c r="A62" s="79" t="s">
        <v>0</v>
      </c>
      <c r="B62" s="80"/>
      <c r="C62" s="80"/>
      <c r="D62" s="80"/>
      <c r="E62" s="80"/>
      <c r="F62" s="80"/>
      <c r="G62" s="81"/>
      <c r="H62" s="1"/>
      <c r="I62" s="1"/>
      <c r="J62" s="1"/>
      <c r="K62" s="1"/>
      <c r="L62" s="1"/>
      <c r="M62" s="1"/>
      <c r="N62" s="1"/>
      <c r="O62" s="1"/>
    </row>
    <row r="63" spans="1:15" ht="12" customHeight="1">
      <c r="A63" s="1"/>
      <c r="B63" s="1"/>
      <c r="C63" s="1"/>
      <c r="D63" s="2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</row>
    <row r="64" spans="1:15" ht="12" customHeight="1">
      <c r="A64" s="1"/>
      <c r="B64" s="1"/>
      <c r="C64" s="1"/>
      <c r="D64" s="2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</row>
    <row r="65" spans="1:15" ht="12" customHeight="1">
      <c r="A65" s="1"/>
      <c r="B65" s="1"/>
      <c r="C65" s="1"/>
      <c r="D65" s="2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</row>
    <row r="66" spans="1:15" ht="12" customHeight="1">
      <c r="A66" s="1"/>
      <c r="B66" s="1"/>
      <c r="C66" s="1"/>
      <c r="D66" s="2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</row>
    <row r="67" spans="1:15" ht="12" customHeight="1">
      <c r="A67" s="1"/>
      <c r="B67" s="1"/>
      <c r="C67" s="1"/>
      <c r="D67" s="2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</row>
    <row r="68" spans="1:15" ht="12" customHeight="1">
      <c r="A68" s="1"/>
      <c r="B68" s="1"/>
      <c r="C68" s="1"/>
      <c r="D68" s="2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</row>
    <row r="69" spans="1:15" ht="12" customHeight="1">
      <c r="A69" s="1"/>
      <c r="B69" s="1"/>
      <c r="C69" s="1"/>
      <c r="D69" s="2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</row>
    <row r="70" spans="1:15" ht="12" customHeight="1">
      <c r="A70" s="1"/>
      <c r="B70" s="1"/>
      <c r="C70" s="1"/>
      <c r="D70" s="2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</row>
    <row r="71" spans="1:15" ht="12" customHeight="1">
      <c r="A71" s="1"/>
      <c r="B71" s="1"/>
      <c r="C71" s="1"/>
      <c r="D71" s="2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</row>
    <row r="72" spans="1:15" ht="12" customHeight="1">
      <c r="A72" s="1"/>
      <c r="B72" s="1"/>
      <c r="C72" s="1"/>
      <c r="D72" s="2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</row>
    <row r="73" spans="1:15" ht="12" customHeight="1">
      <c r="A73" s="1"/>
      <c r="B73" s="1"/>
      <c r="C73" s="1"/>
      <c r="D73" s="2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</row>
    <row r="74" spans="1:15" ht="12" customHeight="1">
      <c r="A74" s="1"/>
      <c r="B74" s="1"/>
      <c r="C74" s="1"/>
      <c r="D74" s="2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</row>
    <row r="75" spans="1:15" ht="12" customHeight="1">
      <c r="A75" s="1"/>
      <c r="B75" s="1"/>
      <c r="C75" s="1"/>
      <c r="D75" s="2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</row>
    <row r="76" spans="1:15" ht="12" customHeight="1">
      <c r="A76" s="1"/>
      <c r="B76" s="1"/>
      <c r="C76" s="1"/>
      <c r="D76" s="2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</row>
    <row r="77" spans="1:15" ht="12" customHeight="1">
      <c r="A77" s="1"/>
      <c r="B77" s="1"/>
      <c r="C77" s="1"/>
      <c r="D77" s="2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</row>
    <row r="78" spans="1:15" ht="12" customHeight="1">
      <c r="A78" s="1"/>
      <c r="B78" s="1"/>
      <c r="C78" s="1"/>
      <c r="D78" s="2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</row>
    <row r="79" spans="1:15" ht="12" customHeight="1">
      <c r="A79" s="1"/>
      <c r="B79" s="1"/>
      <c r="C79" s="1"/>
      <c r="D79" s="2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</row>
    <row r="80" spans="1:15" ht="12" customHeight="1">
      <c r="A80" s="1"/>
      <c r="B80" s="1"/>
      <c r="C80" s="1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</row>
    <row r="81" spans="1:15" ht="12" customHeight="1">
      <c r="A81" s="1"/>
      <c r="B81" s="1"/>
      <c r="C81" s="1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</row>
    <row r="82" spans="1:15" ht="12" customHeight="1">
      <c r="A82" s="1"/>
      <c r="B82" s="1"/>
      <c r="C82" s="1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</row>
    <row r="83" spans="1:15" ht="12" customHeight="1">
      <c r="A83" s="1"/>
      <c r="B83" s="1"/>
      <c r="C83" s="1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</row>
    <row r="84" spans="1:15" ht="12" customHeight="1">
      <c r="A84" s="1"/>
      <c r="B84" s="1"/>
      <c r="C84" s="1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</row>
    <row r="85" spans="1:15" ht="12" customHeight="1">
      <c r="A85" s="1"/>
      <c r="B85" s="1"/>
      <c r="C85" s="1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</row>
    <row r="86" spans="1:15" ht="12" customHeight="1">
      <c r="A86" s="1"/>
      <c r="B86" s="1"/>
      <c r="C86" s="1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</row>
    <row r="87" spans="1:15" ht="12" customHeight="1">
      <c r="A87" s="1"/>
      <c r="B87" s="1"/>
      <c r="C87" s="1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</row>
    <row r="88" spans="1:15" ht="12" customHeight="1">
      <c r="A88" s="1"/>
      <c r="B88" s="1"/>
      <c r="C88" s="1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</row>
    <row r="89" spans="1:15" ht="12" customHeight="1">
      <c r="A89" s="1"/>
      <c r="B89" s="1"/>
      <c r="C89" s="1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</row>
    <row r="90" spans="1:15" ht="12" customHeight="1">
      <c r="A90" s="1"/>
      <c r="B90" s="1"/>
      <c r="C90" s="1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</row>
    <row r="91" spans="1:15" ht="12" customHeight="1">
      <c r="A91" s="1"/>
      <c r="B91" s="1"/>
      <c r="C91" s="1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</row>
    <row r="92" spans="1:15" ht="12" customHeight="1">
      <c r="A92" s="1"/>
      <c r="B92" s="1"/>
      <c r="C92" s="1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</row>
    <row r="93" spans="1:15" ht="12" customHeight="1">
      <c r="A93" s="1"/>
      <c r="B93" s="1"/>
      <c r="C93" s="1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</row>
    <row r="94" spans="1:15" ht="12" customHeight="1">
      <c r="A94" s="1"/>
      <c r="B94" s="1"/>
      <c r="C94" s="1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</row>
    <row r="95" spans="1:15" ht="12" customHeight="1">
      <c r="A95" s="1"/>
      <c r="B95" s="1"/>
      <c r="C95" s="1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</row>
    <row r="96" spans="1:15" ht="12" customHeight="1">
      <c r="A96" s="1"/>
      <c r="B96" s="1"/>
      <c r="C96" s="1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</row>
    <row r="97" spans="1:15" ht="12" customHeight="1">
      <c r="A97" s="1"/>
      <c r="B97" s="1"/>
      <c r="C97" s="1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</row>
    <row r="98" spans="1:15" ht="12" customHeight="1">
      <c r="A98" s="1"/>
      <c r="B98" s="1"/>
      <c r="C98" s="1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</row>
    <row r="99" spans="1:15" ht="12" customHeight="1">
      <c r="A99" s="1"/>
      <c r="B99" s="1"/>
      <c r="C99" s="1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</row>
    <row r="100" spans="1:15" ht="12" customHeight="1">
      <c r="A100" s="1"/>
      <c r="B100" s="1"/>
      <c r="C100" s="1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</row>
  </sheetData>
  <sheetProtection algorithmName="SHA-512" hashValue="WwVqLWSVOGvBpVEEMahsRh562xTHn6RJgZFB+1x0y96dG7os2/rnpTP7Eel8VHqlHxUoNdT7ZldI3iSTNZTu3A==" saltValue="XP+CDzV2zaynwqzwfJUsgA==" spinCount="100000" sheet="1" objects="1" scenarios="1" selectLockedCells="1"/>
  <mergeCells count="11">
    <mergeCell ref="A1:G1"/>
    <mergeCell ref="A62:G62"/>
    <mergeCell ref="A2:A61"/>
    <mergeCell ref="B5:C5"/>
    <mergeCell ref="B13:C13"/>
    <mergeCell ref="B12:C12"/>
    <mergeCell ref="D2:F2"/>
    <mergeCell ref="B2:C2"/>
    <mergeCell ref="B3:C3"/>
    <mergeCell ref="B4:C4"/>
    <mergeCell ref="G2:G61"/>
  </mergeCells>
  <conditionalFormatting sqref="B13">
    <cfRule type="cellIs" dxfId="18" priority="5" stopIfTrue="1" operator="lessThan">
      <formula>0</formula>
    </cfRule>
  </conditionalFormatting>
  <conditionalFormatting sqref="B13:C13">
    <cfRule type="cellIs" dxfId="17" priority="11" stopIfTrue="1" operator="greaterThanOrEqual">
      <formula>0</formula>
    </cfRule>
  </conditionalFormatting>
  <conditionalFormatting sqref="C16">
    <cfRule type="cellIs" dxfId="16" priority="21" operator="greaterThan">
      <formula>35</formula>
    </cfRule>
    <cfRule type="cellIs" dxfId="15" priority="22" operator="greaterThan">
      <formula>$C$16</formula>
    </cfRule>
  </conditionalFormatting>
  <conditionalFormatting sqref="C21">
    <cfRule type="cellIs" dxfId="14" priority="19" operator="greaterThan">
      <formula>$C$16</formula>
    </cfRule>
  </conditionalFormatting>
  <conditionalFormatting sqref="C22">
    <cfRule type="cellIs" dxfId="13" priority="1" operator="lessThanOrEqual">
      <formula>0</formula>
    </cfRule>
    <cfRule type="cellIs" dxfId="12" priority="2" stopIfTrue="1" operator="lessThanOrEqual">
      <formula>10</formula>
    </cfRule>
    <cfRule type="cellIs" dxfId="11" priority="3" operator="between">
      <formula>0</formula>
      <formula>35</formula>
    </cfRule>
    <cfRule type="cellIs" dxfId="10" priority="4" operator="greaterThan">
      <formula>35</formula>
    </cfRule>
  </conditionalFormatting>
  <conditionalFormatting sqref="D19">
    <cfRule type="cellIs" dxfId="9" priority="18" operator="greaterThan">
      <formula>100</formula>
    </cfRule>
  </conditionalFormatting>
  <conditionalFormatting sqref="D20">
    <cfRule type="cellIs" dxfId="8" priority="6" operator="lessThan">
      <formula>1650</formula>
    </cfRule>
    <cfRule type="cellIs" dxfId="7" priority="7" operator="greaterThan">
      <formula>1650</formula>
    </cfRule>
  </conditionalFormatting>
  <conditionalFormatting sqref="D22">
    <cfRule type="cellIs" dxfId="6" priority="12" operator="greaterThan">
      <formula>1650</formula>
    </cfRule>
    <cfRule type="cellIs" dxfId="5" priority="13" operator="lessThan">
      <formula>1650</formula>
    </cfRule>
  </conditionalFormatting>
  <conditionalFormatting sqref="E20">
    <cfRule type="cellIs" dxfId="4" priority="8" operator="between">
      <formula>31</formula>
      <formula>36.5</formula>
    </cfRule>
    <cfRule type="cellIs" dxfId="3" priority="9" operator="lessThan">
      <formula>10.5</formula>
    </cfRule>
    <cfRule type="cellIs" dxfId="2" priority="10" operator="greaterThan">
      <formula>19.2</formula>
    </cfRule>
  </conditionalFormatting>
  <conditionalFormatting sqref="E22">
    <cfRule type="cellIs" dxfId="1" priority="14" operator="lessThan">
      <formula>10.5</formula>
    </cfRule>
    <cfRule type="cellIs" dxfId="0" priority="15" operator="greaterThan">
      <formula>19.2</formula>
    </cfRule>
  </conditionalFormatting>
  <pageMargins left="0.7" right="0.7" top="0.75" bottom="0.75" header="0" footer="0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Weight and 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Leighton Thron</dc:creator>
  <cp:lastModifiedBy>Kevin Skaggs</cp:lastModifiedBy>
  <cp:lastPrinted>2024-01-04T03:52:16Z</cp:lastPrinted>
  <dcterms:created xsi:type="dcterms:W3CDTF">2019-09-05T17:30:02Z</dcterms:created>
  <dcterms:modified xsi:type="dcterms:W3CDTF">2024-03-18T10:54:06Z</dcterms:modified>
</cp:coreProperties>
</file>